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cappello\Downloads\"/>
    </mc:Choice>
  </mc:AlternateContent>
  <xr:revisionPtr revIDLastSave="0" documentId="8_{51FFF0C6-AF6B-4885-AF8B-8C541B5ED3C9}" xr6:coauthVersionLast="47" xr6:coauthVersionMax="47" xr10:uidLastSave="{00000000-0000-0000-0000-000000000000}"/>
  <bookViews>
    <workbookView xWindow="-120" yWindow="-120" windowWidth="29040" windowHeight="15840" xr2:uid="{7B05FBA1-5FDB-4771-BCD8-4118C83B73D7}"/>
  </bookViews>
  <sheets>
    <sheet name="Template Formula" sheetId="11" r:id="rId1"/>
    <sheet name="State Estimate PPS Eliminatio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1" l="1"/>
  <c r="F13" i="11" s="1"/>
  <c r="B18" i="11"/>
  <c r="B10" i="1"/>
  <c r="F10" i="1" s="1"/>
  <c r="F14" i="11" l="1"/>
  <c r="F18" i="11" s="1"/>
  <c r="F15" i="11"/>
  <c r="F19" i="11" s="1"/>
  <c r="F20" i="11" l="1"/>
  <c r="F21" i="11" s="1"/>
  <c r="F11" i="1" l="1"/>
  <c r="B15" i="1"/>
  <c r="F15" i="1" l="1"/>
  <c r="F12" i="1"/>
  <c r="F16" i="1" s="1"/>
  <c r="F17" i="1" l="1"/>
  <c r="F18" i="1" s="1"/>
</calcChain>
</file>

<file path=xl/sharedStrings.xml><?xml version="1.0" encoding="utf-8"?>
<sst xmlns="http://schemas.openxmlformats.org/spreadsheetml/2006/main" count="75" uniqueCount="45">
  <si>
    <t>Estimated General Fund savings are $452.5M in 2025-2026 and $1.1B in 2028-29 and ongoing.</t>
  </si>
  <si>
    <t>see page 5</t>
  </si>
  <si>
    <t>DHCS FY 2025-26 May Revisions Budget Highlights 5-14-25</t>
  </si>
  <si>
    <t xml:space="preserve">Instructions: </t>
  </si>
  <si>
    <t>Input data into the highlighted categories (C11 and C17). Calculations will automatically populate.</t>
  </si>
  <si>
    <t>INPUT DATA</t>
  </si>
  <si>
    <t>NOTES</t>
  </si>
  <si>
    <t>CALCULATIONS</t>
  </si>
  <si>
    <t>UIS Medi-Cal members as of July 2024 per DHCS</t>
  </si>
  <si>
    <t>"Other" category: MEDI-CAL CERTIFIED ELIGIBLE COUNTS BY LEGISLATIVE DISTRICTS AND AID CATEGORY – JULY 2024 MONTH OF ENROLLMENT</t>
  </si>
  <si>
    <t>Percentage of pts served by CHCs</t>
  </si>
  <si>
    <t>Assumption based on total % of Medi-Cal pop served at CHCs</t>
  </si>
  <si>
    <r>
      <t xml:space="preserve">UIS Medi-Cal members served by CHCs </t>
    </r>
    <r>
      <rPr>
        <b/>
        <sz val="11"/>
        <color theme="1"/>
        <rFont val="Aptos Narrow"/>
        <family val="2"/>
        <scheme val="minor"/>
      </rPr>
      <t>per leg district</t>
    </r>
  </si>
  <si>
    <r>
      <t xml:space="preserve">Total (current) PPS reimburement for total UIS population served at CHCs </t>
    </r>
    <r>
      <rPr>
        <b/>
        <sz val="11"/>
        <color theme="1"/>
        <rFont val="Aptos Narrow"/>
        <family val="2"/>
        <scheme val="minor"/>
      </rPr>
      <t>per leg district</t>
    </r>
  </si>
  <si>
    <t>percentage of Medi-Cal recipients in MC</t>
  </si>
  <si>
    <t>Medi-Cal Monthly Enrollment Fast Facts (May 2024, Table 7)</t>
  </si>
  <si>
    <t>UIS pts served by CHCs in MC</t>
  </si>
  <si>
    <t>percentage of Medi-Cal recipients in FFS</t>
  </si>
  <si>
    <t>UIS pts served by CHCs in FFS</t>
  </si>
  <si>
    <t>Average number of annual encounters per member</t>
  </si>
  <si>
    <t>Total Medi-Cal members/total Medi-Cal (PPS billable) encounters</t>
  </si>
  <si>
    <r>
      <t xml:space="preserve">Average monthly capitated rate per member </t>
    </r>
    <r>
      <rPr>
        <b/>
        <sz val="11"/>
        <rFont val="Aptos Narrow"/>
        <family val="2"/>
        <scheme val="minor"/>
      </rPr>
      <t>(per region)</t>
    </r>
  </si>
  <si>
    <t>Statewide calculation used was $15</t>
  </si>
  <si>
    <t>Average annual capitated rate per member</t>
  </si>
  <si>
    <t>monthly rate*12 months</t>
  </si>
  <si>
    <t>Estimated annual cost of UIS pts served by CHCs in MC</t>
  </si>
  <si>
    <t xml:space="preserve">Average FFS rate </t>
  </si>
  <si>
    <t>CPT code 99213 (established patient office visit)</t>
  </si>
  <si>
    <t>Estimated annual cost of UIS pts served by CHCs in FFS</t>
  </si>
  <si>
    <t>Average PPS rate</t>
  </si>
  <si>
    <t>Dual Eligible Special Needs Plan Contracting Opportunities with FQHCs.pdf</t>
  </si>
  <si>
    <t>Total annual cost for UIS pt served by CHCs in FFS &amp; MC</t>
  </si>
  <si>
    <t>Estimated revenue loss from PPS elimination proposal (statewide)</t>
  </si>
  <si>
    <t>UIS Medi-Cal members served by CHCs</t>
  </si>
  <si>
    <t>Total (current) PPS reimburement for total UIS population served at CHCs</t>
  </si>
  <si>
    <t>Average monthly capitated rate per member</t>
  </si>
  <si>
    <t>Average cap rate (per PPS TAC meeting)</t>
  </si>
  <si>
    <t>Average PPS rate per slide 14: Dual Eligible Special Needs Plan Contracting Opportunities with FQHCs.pdf</t>
  </si>
  <si>
    <t xml:space="preserve">FQHC/RHCs would receive reimbursement at the applicable Medi-Cal Fee Schedule rate in the FFS delivery system </t>
  </si>
  <si>
    <t>or the applicable negotiated rate from a Managed Care Plan (no wrap payment) in the managed care delivery system.</t>
  </si>
  <si>
    <t xml:space="preserve">May Revision PPS Elimination Proposal </t>
  </si>
  <si>
    <r>
      <t>Total UIS population</t>
    </r>
    <r>
      <rPr>
        <b/>
        <sz val="11"/>
        <color theme="1"/>
        <rFont val="Aptos Narrow"/>
        <family val="2"/>
        <scheme val="minor"/>
      </rPr>
      <t xml:space="preserve"> per leg district </t>
    </r>
    <r>
      <rPr>
        <sz val="11"/>
        <color theme="1"/>
        <rFont val="Aptos Narrow"/>
        <family val="2"/>
        <scheme val="minor"/>
      </rPr>
      <t>(use "Other" category from E10 link)</t>
    </r>
  </si>
  <si>
    <t>Estimated revenue loss from PPS elimination proposal (per district)</t>
  </si>
  <si>
    <t>STATEWIDE DATA</t>
  </si>
  <si>
    <t>DATA PER LEGISLATIVE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</si>
</sst>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37" fontId="0" fillId="0" borderId="0" xfId="0" applyNumberFormat="1"/>
    <xf numFmtId="0" fontId="2" fillId="0" borderId="0" xfId="1"/>
    <xf numFmtId="0" fontId="0" fillId="0" borderId="0" xfId="0" applyAlignment="1">
      <alignment horizontal="right"/>
    </xf>
    <xf numFmtId="8" fontId="0" fillId="0" borderId="0" xfId="0" applyNumberFormat="1"/>
    <xf numFmtId="9" fontId="0" fillId="0" borderId="0" xfId="0" applyNumberFormat="1"/>
    <xf numFmtId="43" fontId="0" fillId="0" borderId="0" xfId="2" applyFont="1"/>
    <xf numFmtId="0" fontId="3" fillId="3" borderId="0" xfId="0" applyFont="1" applyFill="1"/>
    <xf numFmtId="0" fontId="2" fillId="0" borderId="0" xfId="1" applyAlignment="1">
      <alignment wrapText="1"/>
    </xf>
    <xf numFmtId="0" fontId="2" fillId="0" borderId="0" xfId="1" applyFill="1" applyAlignment="1">
      <alignment wrapText="1"/>
    </xf>
    <xf numFmtId="164" fontId="0" fillId="0" borderId="0" xfId="2" applyNumberFormat="1" applyFont="1" applyFill="1"/>
    <xf numFmtId="164" fontId="3" fillId="3" borderId="0" xfId="2" applyNumberFormat="1" applyFont="1" applyFill="1"/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64" fontId="0" fillId="0" borderId="0" xfId="2" applyNumberFormat="1" applyFont="1"/>
    <xf numFmtId="0" fontId="4" fillId="0" borderId="2" xfId="0" applyFont="1" applyBorder="1" applyAlignment="1">
      <alignment wrapText="1"/>
    </xf>
    <xf numFmtId="0" fontId="4" fillId="4" borderId="0" xfId="0" applyFont="1" applyFill="1"/>
    <xf numFmtId="9" fontId="0" fillId="0" borderId="1" xfId="3" applyFont="1" applyBorder="1"/>
    <xf numFmtId="0" fontId="0" fillId="2" borderId="0" xfId="0" applyFill="1" applyAlignment="1">
      <alignment wrapText="1"/>
    </xf>
    <xf numFmtId="0" fontId="4" fillId="0" borderId="0" xfId="1" applyFont="1" applyAlignment="1">
      <alignment wrapText="1"/>
    </xf>
    <xf numFmtId="5" fontId="0" fillId="0" borderId="0" xfId="0" applyNumberFormat="1"/>
    <xf numFmtId="5" fontId="0" fillId="4" borderId="0" xfId="0" applyNumberFormat="1" applyFill="1"/>
    <xf numFmtId="0" fontId="3" fillId="0" borderId="0" xfId="0" applyFont="1"/>
    <xf numFmtId="43" fontId="3" fillId="0" borderId="0" xfId="2" applyFont="1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7" fillId="2" borderId="0" xfId="0" applyFont="1" applyFill="1"/>
    <xf numFmtId="0" fontId="8" fillId="0" borderId="0" xfId="0" applyFont="1" applyAlignment="1">
      <alignment horizontal="left" vertical="center" readingOrder="1"/>
    </xf>
    <xf numFmtId="9" fontId="0" fillId="0" borderId="1" xfId="3" applyFont="1" applyFill="1" applyBorder="1"/>
    <xf numFmtId="37" fontId="0" fillId="0" borderId="3" xfId="0" applyNumberFormat="1" applyBorder="1"/>
    <xf numFmtId="37" fontId="0" fillId="2" borderId="5" xfId="0" applyNumberFormat="1" applyFill="1" applyBorder="1"/>
    <xf numFmtId="0" fontId="0" fillId="0" borderId="4" xfId="0" applyBorder="1"/>
    <xf numFmtId="0" fontId="0" fillId="0" borderId="3" xfId="0" applyBorder="1"/>
    <xf numFmtId="0" fontId="0" fillId="2" borderId="5" xfId="0" applyFill="1" applyBorder="1" applyAlignment="1">
      <alignment horizontal="right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hcs.ca.gov/dataandstats/reports/Documents/FastFacts-May2024.pdf" TargetMode="External"/><Relationship Id="rId2" Type="http://schemas.openxmlformats.org/officeDocument/2006/relationships/hyperlink" Target="https://www.dhcs.ca.gov/Budget/Documents/DHCS-FY-2025-26-May-Revision-Budget-Highlights.pdf" TargetMode="External"/><Relationship Id="rId1" Type="http://schemas.openxmlformats.org/officeDocument/2006/relationships/hyperlink" Target="https://www.dhcs.ca.gov/dataandstats/statistics/Documents/Preliminary-Medi-Cal-Legislative-Districts-July2024.pdf" TargetMode="External"/><Relationship Id="rId5" Type="http://schemas.openxmlformats.org/officeDocument/2006/relationships/hyperlink" Target="https://cpcaadmin.sharepoint.com/:b:/r/sites/CPCAPublicSite/Shared%20Documents/Content/Advocates/Dual%20Eligible%20Special%20Needs%20Plan%20Contracting%20Opportunities%20with%20FQHCs.pdf?csf=1&amp;web=1&amp;e=3A2AeY" TargetMode="External"/><Relationship Id="rId4" Type="http://schemas.openxmlformats.org/officeDocument/2006/relationships/hyperlink" Target="https://www.dhcs.ca.gov/dataandstats/reports/Documents/FastFacts-May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hcs.ca.gov/dataandstats/reports/Documents/FastFacts-May2024.pdf" TargetMode="External"/><Relationship Id="rId2" Type="http://schemas.openxmlformats.org/officeDocument/2006/relationships/hyperlink" Target="https://acrobat.adobe.com/id/urn:aaid:sc:VA6C2:e7cda6f9-89f5-44f0-ae8e-3cc473bdd6af" TargetMode="External"/><Relationship Id="rId1" Type="http://schemas.openxmlformats.org/officeDocument/2006/relationships/hyperlink" Target="https://www.dhcs.ca.gov/dataandstats/statistics/Documents/Preliminary-Medi-Cal-Legislative-Districts-July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hcs.ca.gov/Budget/Documents/DHCS-FY-2025-26-May-Revision-Budget-Highligh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4D94-4107-4287-A868-2CBCF1BDA32C}">
  <sheetPr>
    <tabColor theme="6" tint="0.39997558519241921"/>
  </sheetPr>
  <dimension ref="A1:G21"/>
  <sheetViews>
    <sheetView tabSelected="1" topLeftCell="B1" workbookViewId="0">
      <selection activeCell="G11" sqref="G11"/>
    </sheetView>
  </sheetViews>
  <sheetFormatPr defaultRowHeight="15" x14ac:dyDescent="0.25"/>
  <cols>
    <col min="2" max="2" width="14.85546875" customWidth="1"/>
    <col min="3" max="3" width="43.28515625" style="12" bestFit="1" customWidth="1"/>
    <col min="4" max="4" width="8.85546875" bestFit="1" customWidth="1"/>
    <col min="5" max="5" width="63.42578125" style="12" customWidth="1"/>
    <col min="6" max="6" width="15.7109375" style="6" bestFit="1" customWidth="1"/>
    <col min="7" max="8" width="59.7109375" bestFit="1" customWidth="1"/>
  </cols>
  <sheetData>
    <row r="1" spans="1:7" ht="18" x14ac:dyDescent="0.25">
      <c r="B1" s="29" t="s">
        <v>40</v>
      </c>
    </row>
    <row r="2" spans="1:7" ht="18" x14ac:dyDescent="0.25">
      <c r="B2" s="29" t="s">
        <v>38</v>
      </c>
    </row>
    <row r="3" spans="1:7" ht="18" x14ac:dyDescent="0.25">
      <c r="B3" s="29" t="s">
        <v>39</v>
      </c>
    </row>
    <row r="5" spans="1:7" ht="18" x14ac:dyDescent="0.25">
      <c r="B5" s="29" t="s">
        <v>0</v>
      </c>
    </row>
    <row r="6" spans="1:7" ht="30" x14ac:dyDescent="0.25">
      <c r="B6" t="s">
        <v>1</v>
      </c>
      <c r="C6" s="8" t="s">
        <v>2</v>
      </c>
      <c r="G6" s="15"/>
    </row>
    <row r="8" spans="1:7" s="23" customFormat="1" x14ac:dyDescent="0.25">
      <c r="B8" s="25" t="s">
        <v>3</v>
      </c>
      <c r="C8" s="28" t="s">
        <v>4</v>
      </c>
      <c r="D8" s="26"/>
      <c r="E8" s="27"/>
      <c r="F8" s="24"/>
    </row>
    <row r="9" spans="1:7" s="7" customFormat="1" x14ac:dyDescent="0.25">
      <c r="C9" s="13" t="s">
        <v>5</v>
      </c>
      <c r="E9" s="13" t="s">
        <v>6</v>
      </c>
      <c r="F9" s="11" t="s">
        <v>7</v>
      </c>
      <c r="G9" s="13" t="s">
        <v>44</v>
      </c>
    </row>
    <row r="10" spans="1:7" ht="45.75" thickBot="1" x14ac:dyDescent="0.3">
      <c r="B10" s="31">
        <v>2118287</v>
      </c>
      <c r="C10" s="12" t="s">
        <v>8</v>
      </c>
      <c r="E10" s="8" t="s">
        <v>9</v>
      </c>
    </row>
    <row r="11" spans="1:7" ht="31.5" thickTop="1" thickBot="1" x14ac:dyDescent="0.3">
      <c r="A11" s="33"/>
      <c r="B11" s="32"/>
      <c r="C11" s="19" t="s">
        <v>41</v>
      </c>
      <c r="E11" s="8"/>
    </row>
    <row r="12" spans="1:7" ht="15.75" thickTop="1" x14ac:dyDescent="0.25">
      <c r="B12" s="18">
        <v>0.33</v>
      </c>
      <c r="C12" s="16" t="s">
        <v>10</v>
      </c>
      <c r="E12" s="12" t="s">
        <v>11</v>
      </c>
      <c r="F12" s="15"/>
      <c r="G12" s="12"/>
    </row>
    <row r="13" spans="1:7" ht="30" x14ac:dyDescent="0.25">
      <c r="B13" s="1">
        <f>B11*B12</f>
        <v>0</v>
      </c>
      <c r="C13" s="12" t="s">
        <v>12</v>
      </c>
      <c r="F13" s="21">
        <f>(B13*B20)*B16</f>
        <v>0</v>
      </c>
      <c r="G13" s="12" t="s">
        <v>13</v>
      </c>
    </row>
    <row r="14" spans="1:7" x14ac:dyDescent="0.25">
      <c r="B14" s="5">
        <v>0.94</v>
      </c>
      <c r="C14" s="12" t="s">
        <v>14</v>
      </c>
      <c r="E14" s="2" t="s">
        <v>15</v>
      </c>
      <c r="F14" s="15">
        <f>B13*B14</f>
        <v>0</v>
      </c>
      <c r="G14" t="s">
        <v>16</v>
      </c>
    </row>
    <row r="15" spans="1:7" x14ac:dyDescent="0.25">
      <c r="B15" s="5">
        <v>0.06</v>
      </c>
      <c r="C15" s="12" t="s">
        <v>17</v>
      </c>
      <c r="E15" s="2" t="s">
        <v>15</v>
      </c>
      <c r="F15" s="15">
        <f>B13*B15</f>
        <v>0</v>
      </c>
      <c r="G15" t="s">
        <v>18</v>
      </c>
    </row>
    <row r="16" spans="1:7" ht="30.75" thickBot="1" x14ac:dyDescent="0.3">
      <c r="B16" s="34">
        <v>3.27</v>
      </c>
      <c r="C16" s="12" t="s">
        <v>19</v>
      </c>
      <c r="E16" s="12" t="s">
        <v>20</v>
      </c>
    </row>
    <row r="17" spans="1:7" ht="31.5" thickTop="1" thickBot="1" x14ac:dyDescent="0.3">
      <c r="A17" s="33"/>
      <c r="B17" s="35"/>
      <c r="C17" s="14" t="s">
        <v>21</v>
      </c>
      <c r="E17" s="12" t="s">
        <v>22</v>
      </c>
    </row>
    <row r="18" spans="1:7" ht="15.75" thickTop="1" x14ac:dyDescent="0.25">
      <c r="B18" s="3">
        <f>B17*12</f>
        <v>0</v>
      </c>
      <c r="C18" s="12" t="s">
        <v>23</v>
      </c>
      <c r="E18" s="12" t="s">
        <v>24</v>
      </c>
      <c r="F18" s="21">
        <f>F14*B18</f>
        <v>0</v>
      </c>
      <c r="G18" t="s">
        <v>25</v>
      </c>
    </row>
    <row r="19" spans="1:7" x14ac:dyDescent="0.25">
      <c r="B19" s="4">
        <v>88.95</v>
      </c>
      <c r="C19" s="12" t="s">
        <v>26</v>
      </c>
      <c r="E19" s="20" t="s">
        <v>27</v>
      </c>
      <c r="F19" s="21">
        <f>(F15*B19)*B16</f>
        <v>0</v>
      </c>
      <c r="G19" s="12" t="s">
        <v>28</v>
      </c>
    </row>
    <row r="20" spans="1:7" x14ac:dyDescent="0.25">
      <c r="B20" s="4">
        <v>265.5</v>
      </c>
      <c r="C20" s="12" t="s">
        <v>29</v>
      </c>
      <c r="E20" s="2" t="s">
        <v>30</v>
      </c>
      <c r="F20" s="21">
        <f>F18+F19</f>
        <v>0</v>
      </c>
      <c r="G20" s="12" t="s">
        <v>31</v>
      </c>
    </row>
    <row r="21" spans="1:7" ht="28.9" customHeight="1" x14ac:dyDescent="0.25">
      <c r="F21" s="22">
        <f>F13-F20</f>
        <v>0</v>
      </c>
      <c r="G21" s="17" t="s">
        <v>42</v>
      </c>
    </row>
  </sheetData>
  <hyperlinks>
    <hyperlink ref="E10" r:id="rId1" display="https://www.dhcs.ca.gov/dataandstats/statistics/Documents/Preliminary-Medi-Cal-Legislative-Districts-July2024.pdf" xr:uid="{12CAD30A-5469-4FB6-BACD-E462DCB8F5A5}"/>
    <hyperlink ref="C6" r:id="rId2" display="https://www.dhcs.ca.gov/Budget/Documents/DHCS-FY-2025-26-May-Revision-Budget-Highlights.pdf" xr:uid="{89B849F0-2F02-4093-84FF-117BE6A99192}"/>
    <hyperlink ref="E14" r:id="rId3" xr:uid="{8C863110-4949-44D6-BB94-F9E88D986BC9}"/>
    <hyperlink ref="E15" r:id="rId4" xr:uid="{1AE5AE19-8A70-4C69-915C-A071F2A3550A}"/>
    <hyperlink ref="E20" r:id="rId5" display="../../../../../../:b:/r/sites/CPCAPublicSite/Shared Documents/Content/Advocates/Dual Eligible Special Needs Plan Contracting Opportunities with FQHCs.pdf?csf=1&amp;web=1&amp;e=3A2AeY" xr:uid="{4EAE98FB-9F29-4F10-8BC7-63D42C0BE2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D2EF-15BC-471B-B8E8-14C3471CB8E2}">
  <sheetPr>
    <tabColor theme="6" tint="0.39997558519241921"/>
  </sheetPr>
  <dimension ref="B1:G18"/>
  <sheetViews>
    <sheetView topLeftCell="B5" workbookViewId="0">
      <selection activeCell="G7" sqref="G7"/>
    </sheetView>
  </sheetViews>
  <sheetFormatPr defaultRowHeight="15" x14ac:dyDescent="0.25"/>
  <cols>
    <col min="2" max="2" width="14.85546875" customWidth="1"/>
    <col min="3" max="3" width="43.28515625" bestFit="1" customWidth="1"/>
    <col min="5" max="5" width="63.42578125" style="12" customWidth="1"/>
    <col min="6" max="6" width="16.5703125" style="10" bestFit="1" customWidth="1"/>
    <col min="7" max="8" width="59.7109375" bestFit="1" customWidth="1"/>
  </cols>
  <sheetData>
    <row r="1" spans="2:7" ht="18" x14ac:dyDescent="0.25">
      <c r="B1" s="29" t="s">
        <v>40</v>
      </c>
      <c r="C1" s="12"/>
    </row>
    <row r="2" spans="2:7" ht="18" x14ac:dyDescent="0.25">
      <c r="B2" s="29" t="s">
        <v>38</v>
      </c>
      <c r="C2" s="12"/>
      <c r="F2" s="6"/>
    </row>
    <row r="3" spans="2:7" ht="18" x14ac:dyDescent="0.25">
      <c r="B3" s="29" t="s">
        <v>39</v>
      </c>
      <c r="C3" s="12"/>
      <c r="F3" s="6"/>
    </row>
    <row r="4" spans="2:7" x14ac:dyDescent="0.25">
      <c r="C4" s="12"/>
      <c r="F4" s="6"/>
    </row>
    <row r="5" spans="2:7" ht="18" x14ac:dyDescent="0.25">
      <c r="B5" s="29" t="s">
        <v>0</v>
      </c>
      <c r="C5" s="12"/>
      <c r="F5" s="6"/>
    </row>
    <row r="6" spans="2:7" ht="30" x14ac:dyDescent="0.25">
      <c r="B6" t="s">
        <v>1</v>
      </c>
      <c r="C6" s="8" t="s">
        <v>2</v>
      </c>
      <c r="F6" s="6"/>
      <c r="G6" s="15"/>
    </row>
    <row r="7" spans="2:7" s="7" customFormat="1" x14ac:dyDescent="0.25">
      <c r="C7" s="13" t="s">
        <v>5</v>
      </c>
      <c r="E7" s="13" t="s">
        <v>6</v>
      </c>
      <c r="F7" s="11" t="s">
        <v>7</v>
      </c>
      <c r="G7" s="13" t="s">
        <v>43</v>
      </c>
    </row>
    <row r="8" spans="2:7" ht="45" x14ac:dyDescent="0.25">
      <c r="B8" s="1">
        <v>2118287</v>
      </c>
      <c r="C8" t="s">
        <v>8</v>
      </c>
      <c r="E8" s="9" t="s">
        <v>9</v>
      </c>
    </row>
    <row r="9" spans="2:7" x14ac:dyDescent="0.25">
      <c r="B9" s="30">
        <v>0.33</v>
      </c>
      <c r="C9" s="16" t="s">
        <v>10</v>
      </c>
      <c r="E9" s="12" t="s">
        <v>11</v>
      </c>
      <c r="G9" s="12"/>
    </row>
    <row r="10" spans="2:7" ht="30" x14ac:dyDescent="0.25">
      <c r="B10" s="1">
        <f>B8*B9</f>
        <v>699034.71000000008</v>
      </c>
      <c r="C10" t="s">
        <v>33</v>
      </c>
      <c r="F10" s="21">
        <f>(B10*B17)*B13</f>
        <v>606891449.70135009</v>
      </c>
      <c r="G10" s="12" t="s">
        <v>34</v>
      </c>
    </row>
    <row r="11" spans="2:7" x14ac:dyDescent="0.25">
      <c r="B11" s="5">
        <v>0.94</v>
      </c>
      <c r="C11" t="s">
        <v>14</v>
      </c>
      <c r="E11" s="2" t="s">
        <v>15</v>
      </c>
      <c r="F11" s="10">
        <f>B10*B11</f>
        <v>657092.6274</v>
      </c>
      <c r="G11" t="s">
        <v>16</v>
      </c>
    </row>
    <row r="12" spans="2:7" x14ac:dyDescent="0.25">
      <c r="B12" s="5">
        <v>0.06</v>
      </c>
      <c r="C12" t="s">
        <v>17</v>
      </c>
      <c r="E12" s="2" t="s">
        <v>15</v>
      </c>
      <c r="F12" s="10">
        <f>B10*B12</f>
        <v>41942.082600000002</v>
      </c>
      <c r="G12" t="s">
        <v>18</v>
      </c>
    </row>
    <row r="13" spans="2:7" x14ac:dyDescent="0.25">
      <c r="B13">
        <v>3.27</v>
      </c>
      <c r="C13" t="s">
        <v>19</v>
      </c>
      <c r="E13" s="12" t="s">
        <v>20</v>
      </c>
    </row>
    <row r="14" spans="2:7" x14ac:dyDescent="0.25">
      <c r="B14" s="3">
        <v>15</v>
      </c>
      <c r="C14" t="s">
        <v>35</v>
      </c>
      <c r="E14" s="12" t="s">
        <v>36</v>
      </c>
    </row>
    <row r="15" spans="2:7" x14ac:dyDescent="0.25">
      <c r="B15" s="3">
        <f>B14*12</f>
        <v>180</v>
      </c>
      <c r="C15" t="s">
        <v>23</v>
      </c>
      <c r="E15" s="12" t="s">
        <v>24</v>
      </c>
      <c r="F15" s="21">
        <f>F11*B15</f>
        <v>118276672.932</v>
      </c>
      <c r="G15" t="s">
        <v>25</v>
      </c>
    </row>
    <row r="16" spans="2:7" x14ac:dyDescent="0.25">
      <c r="B16" s="4">
        <v>88.95</v>
      </c>
      <c r="C16" s="12" t="s">
        <v>26</v>
      </c>
      <c r="E16" s="20" t="s">
        <v>27</v>
      </c>
      <c r="F16" s="21">
        <f>(F12*B16)*B13</f>
        <v>12199546.7685729</v>
      </c>
      <c r="G16" s="12" t="s">
        <v>28</v>
      </c>
    </row>
    <row r="17" spans="2:7" ht="30" x14ac:dyDescent="0.25">
      <c r="B17" s="4">
        <v>265.5</v>
      </c>
      <c r="C17" s="12" t="s">
        <v>29</v>
      </c>
      <c r="E17" s="8" t="s">
        <v>37</v>
      </c>
      <c r="F17" s="21">
        <f>F15+F16</f>
        <v>130476219.70057289</v>
      </c>
      <c r="G17" s="12" t="s">
        <v>31</v>
      </c>
    </row>
    <row r="18" spans="2:7" x14ac:dyDescent="0.25">
      <c r="F18" s="22">
        <f>F10-F17</f>
        <v>476415230.00077718</v>
      </c>
      <c r="G18" s="17" t="s">
        <v>32</v>
      </c>
    </row>
  </sheetData>
  <hyperlinks>
    <hyperlink ref="E8" r:id="rId1" display="https://www.dhcs.ca.gov/dataandstats/statistics/Documents/Preliminary-Medi-Cal-Legislative-Districts-July2024.pdf" xr:uid="{B6020754-9A4F-4931-9D7C-CC8D3AB7F02C}"/>
    <hyperlink ref="E17" r:id="rId2" xr:uid="{C148D70F-A387-4B35-A672-B3057362D8EA}"/>
    <hyperlink ref="E11:E12" r:id="rId3" display="Medi-Cal Monthly Enrollment Fast Facts (May 2024, Table 7)" xr:uid="{C1236C8D-B209-4903-B4B2-46AAAE1B3421}"/>
    <hyperlink ref="C6" r:id="rId4" display="https://www.dhcs.ca.gov/Budget/Documents/DHCS-FY-2025-26-May-Revision-Budget-Highlights.pdf" xr:uid="{7DA5A1D9-DCE3-470D-A191-EABA3A689C55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Formula</vt:lpstr>
      <vt:lpstr>State Estimate PPS Elimination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Moore</dc:creator>
  <cp:keywords/>
  <dc:description/>
  <cp:lastModifiedBy>Katie Cappello</cp:lastModifiedBy>
  <cp:revision/>
  <dcterms:created xsi:type="dcterms:W3CDTF">2025-06-03T17:33:45Z</dcterms:created>
  <dcterms:modified xsi:type="dcterms:W3CDTF">2025-06-09T17:33:14Z</dcterms:modified>
  <cp:category/>
  <cp:contentStatus/>
</cp:coreProperties>
</file>